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7" l="1"/>
  <c r="C13" i="27"/>
  <c r="C14" i="27"/>
  <c r="C19" i="27" s="1"/>
  <c r="C12" i="27"/>
  <c r="C9" i="27"/>
  <c r="C8" i="27"/>
  <c r="C6" i="27"/>
  <c r="C25" i="27"/>
  <c r="C16" i="27"/>
  <c r="C10" i="27"/>
  <c r="B47" i="26"/>
  <c r="E25" i="26"/>
  <c r="E23" i="26"/>
  <c r="E22" i="26"/>
  <c r="E27" i="26" l="1"/>
  <c r="B48" i="26" s="1"/>
  <c r="C20" i="27"/>
  <c r="B47" i="25"/>
  <c r="E27" i="25"/>
  <c r="E25" i="25"/>
  <c r="B47" i="24" l="1"/>
  <c r="E25" i="24"/>
  <c r="E23" i="25" l="1"/>
  <c r="E22" i="25"/>
  <c r="B48" i="25" s="1"/>
  <c r="E23" i="24" l="1"/>
  <c r="E22" i="24"/>
  <c r="E27" i="24" s="1"/>
  <c r="B48" i="24" s="1"/>
  <c r="E23" i="23" l="1"/>
  <c r="E22" i="23"/>
  <c r="E26" i="23" s="1"/>
  <c r="B47" i="23" s="1"/>
  <c r="B48" i="23" s="1"/>
  <c r="B44" i="24" s="1"/>
  <c r="B49" i="24" s="1"/>
  <c r="B44" i="25" s="1"/>
  <c r="B49" i="25" s="1"/>
  <c r="B44" i="26" s="1"/>
  <c r="B49" i="26" s="1"/>
</calcChain>
</file>

<file path=xl/sharedStrings.xml><?xml version="1.0" encoding="utf-8"?>
<sst xmlns="http://schemas.openxmlformats.org/spreadsheetml/2006/main" count="257" uniqueCount="101">
  <si>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</si>
  <si>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</si>
  <si>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</si>
  <si>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</si>
  <si>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</si>
  <si>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</si>
  <si>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</si>
  <si>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</si>
  <si>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</si>
  <si>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</si>
  <si>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</si>
  <si>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</si>
  <si>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</si>
  <si>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</si>
  <si>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</si>
  <si>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</si>
  <si>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</si>
  <si>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</si>
  <si>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</si>
  <si>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</si>
  <si>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</si>
  <si>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</si>
  <si>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</si>
  <si>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</si>
  <si>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</si>
  <si>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17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</si>
  <si>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</si>
  <si>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</si>
  <si>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</si>
  <si>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</si>
  <si>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</si>
  <si>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</si>
  <si>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-720,3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</si>
  <si>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</si>
  <si>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</si>
  <si>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</si>
  <si>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</si>
  <si>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</si>
  <si>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руб.</t>
  </si>
  <si>
    <t>1 квартал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</si>
  <si>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</si>
  <si>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Хинаныч Наталья Борисовна</t>
    </r>
  </si>
  <si>
    <t>Заказчик - Собственники МКД, в лице председателя совета МКД  Хинаныч Н.Б.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</si>
  <si>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18.07.2021г.</t>
    </r>
  </si>
  <si>
    <t>Предъявлено населению 39976,65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</si>
  <si>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</si>
  <si>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</si>
  <si>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</si>
  <si>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тридцать семь тысяч триста шестьдесят один рубль 96 копеек.</t>
  </si>
  <si>
    <t>Исполнитель - ООО ЖКХ "Локомотив", в лице директора  Бовкун А.А.</t>
  </si>
  <si>
    <t>интернет Ростелеком</t>
  </si>
  <si>
    <t>именуемый в дальнейшем "Заказчик", в лице Путриной Лидии Петровны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</si>
  <si>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18.07.2021г.</t>
    </r>
  </si>
  <si>
    <t>Заказчик - Собственники МКД, в лице председателя совета МКД  Путриной Л.П.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</si>
  <si>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</si>
  <si>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</si>
  <si>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</si>
  <si>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</si>
  <si>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</si>
  <si>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</si>
  <si>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закладка отверстий в стене(после замены стояка кнс)(кв4)</t>
  </si>
  <si>
    <t>июнь</t>
  </si>
  <si>
    <t>ч/ч</t>
  </si>
  <si>
    <t xml:space="preserve">           2. Всего за период с "01" 04 2023 г. по "30" 06 2023 г. выполнено работ (оказано услуг) на общую сумму сорок три тысячи триста тридцать пять рублей 60 копеек.</t>
  </si>
  <si>
    <t>замена стояка ХВС,сварка(кв15)</t>
  </si>
  <si>
    <t>сентябрь</t>
  </si>
  <si>
    <t xml:space="preserve">           2. Всего за период с "01" 07 2023 г. по "30" 09 2023 г. выполнено работ (оказано услуг) на общую сумму сорок шесть тысяч пятьсот шестнадцать рублей 95 копеек.</t>
  </si>
  <si>
    <t>Предъявлено населению 44730,63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</si>
  <si>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</si>
  <si>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</si>
  <si>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</si>
  <si>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</si>
  <si>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</si>
  <si>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</si>
  <si>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</si>
  <si>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</si>
  <si>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</si>
  <si>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</si>
  <si>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</si>
  <si>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</si>
  <si>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</si>
  <si>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</si>
  <si>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</si>
  <si>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</si>
  <si>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</si>
  <si>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</si>
  <si>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</si>
  <si>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</si>
  <si>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</si>
  <si>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</si>
  <si>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</si>
  <si>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17</t>
  </si>
  <si>
    <t>за 4 квартал 2023 года</t>
  </si>
  <si>
    <t>31.12.2023 г.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</si>
  <si>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 Путриной Лидии Петровны</t>
    </r>
  </si>
  <si>
    <t>4 квартал</t>
  </si>
  <si>
    <t>Замена стояка и лежаков КНС под полом до подьезда (кв.4)</t>
  </si>
  <si>
    <t>октябрь</t>
  </si>
  <si>
    <t xml:space="preserve">           2. Всего за период с "01" 10 2023 г. по "31" 12 2023 г. выполнено работ (оказано услуг) на общую сумму пятьдесят четыре тысячи семьсот двадцать три рубля 31 копейка.</t>
  </si>
  <si>
    <t>Начислено всего 169414,56</t>
  </si>
  <si>
    <t>Непредвиденные работы 61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</si>
</sst>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2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7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4" xfId="0" applyFont="1" applyFill="1" applyBorder="1" applyAlignment="1">
      <alignment wrapText="1"/>
    </xf>
    <xf numFmtId="4" fontId="4" fillId="0" borderId="0" xfId="0" applyNumberFormat="1" applyFont="1"/>
    <xf numFmtId="4" fontId="7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8" zoomScaleSheetLayoutView="100" workbookViewId="0">
      <selection activeCell="E25" sqref="E25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8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45</v>
      </c>
      <c r="B3" s="48"/>
      <c r="C3" s="48"/>
      <c r="D3" s="48"/>
      <c r="E3" s="48"/>
    </row>
    <row r="4" spans="1:5" s="1" customFormat="1" ht="15.75" x14ac:dyDescent="0.25">
      <c r="A4" s="16" t="s">
        <v>13</v>
      </c>
      <c r="B4" s="4"/>
      <c r="C4" s="4"/>
      <c r="D4" s="49" t="s">
        <v>46</v>
      </c>
      <c r="E4" s="49"/>
    </row>
    <row r="5" spans="1:5" x14ac:dyDescent="0.25">
      <c r="A5" s="23"/>
      <c r="B5" s="4"/>
      <c r="C5" s="4"/>
      <c r="D5" s="4"/>
      <c r="E5" s="4"/>
    </row>
    <row r="6" spans="1:5" ht="18.75" customHeight="1" x14ac:dyDescent="0.25">
      <c r="A6" s="37" t="s">
        <v>0</v>
      </c>
      <c r="B6" s="37"/>
      <c r="C6" s="37"/>
      <c r="D6" s="37"/>
      <c r="E6" s="37"/>
    </row>
    <row r="7" spans="1:5" x14ac:dyDescent="0.25">
      <c r="A7" s="44" t="s">
        <v>25</v>
      </c>
      <c r="B7" s="44"/>
      <c r="C7" s="44"/>
      <c r="D7" s="44"/>
      <c r="E7" s="44"/>
    </row>
    <row r="8" spans="1:5" ht="19.5" customHeight="1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41</v>
      </c>
      <c r="B9" s="37"/>
      <c r="C9" s="37"/>
      <c r="D9" s="37"/>
      <c r="E9" s="37"/>
    </row>
    <row r="10" spans="1:5" ht="23.25" customHeight="1" x14ac:dyDescent="0.25">
      <c r="A10" s="41" t="s">
        <v>14</v>
      </c>
      <c r="B10" s="42"/>
      <c r="C10" s="42"/>
      <c r="D10" s="42"/>
      <c r="E10" s="42"/>
    </row>
    <row r="11" spans="1:5" ht="30" customHeight="1" x14ac:dyDescent="0.25">
      <c r="A11" s="37" t="s">
        <v>43</v>
      </c>
      <c r="B11" s="37"/>
      <c r="C11" s="37"/>
      <c r="D11" s="37"/>
      <c r="E11" s="37"/>
    </row>
    <row r="12" spans="1:5" ht="20.25" customHeight="1" x14ac:dyDescent="0.25">
      <c r="A12" s="40" t="s">
        <v>15</v>
      </c>
      <c r="B12" s="43"/>
      <c r="C12" s="43"/>
      <c r="D12" s="43"/>
      <c r="E12" s="43"/>
    </row>
    <row r="13" spans="1:5" ht="21" customHeight="1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7" ht="29.45" customHeight="1" x14ac:dyDescent="0.25">
      <c r="A17" s="37" t="s">
        <v>17</v>
      </c>
      <c r="B17" s="37"/>
      <c r="C17" s="37"/>
      <c r="D17" s="37"/>
      <c r="E17" s="37"/>
    </row>
    <row r="18" spans="1:7" ht="55.9" customHeight="1" x14ac:dyDescent="0.25">
      <c r="A18" s="37" t="s">
        <v>26</v>
      </c>
      <c r="B18" s="37"/>
      <c r="C18" s="37"/>
      <c r="D18" s="37"/>
      <c r="E18" s="37"/>
    </row>
    <row r="19" spans="1:7" ht="30.75" customHeight="1" x14ac:dyDescent="0.25">
      <c r="A19" s="35" t="s">
        <v>27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13.39</v>
      </c>
      <c r="E22" s="7">
        <f>D22*F20*G20</f>
        <v>28934.450999999997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3.9</v>
      </c>
      <c r="E23" s="7">
        <f>D23*F20*G20</f>
        <v>8427.5099999999984</v>
      </c>
    </row>
    <row r="24" spans="1:7" x14ac:dyDescent="0.25">
      <c r="A24" s="6" t="s">
        <v>28</v>
      </c>
      <c r="B24" s="8" t="s">
        <v>39</v>
      </c>
      <c r="C24" s="3" t="s">
        <v>38</v>
      </c>
      <c r="D24" s="3"/>
      <c r="E24" s="7">
        <v>0</v>
      </c>
    </row>
    <row r="25" spans="1:7" x14ac:dyDescent="0.25">
      <c r="A25" s="17"/>
      <c r="B25" s="8"/>
      <c r="C25" s="3"/>
      <c r="D25" s="3"/>
      <c r="E25" s="7"/>
    </row>
    <row r="26" spans="1:7" s="12" customFormat="1" ht="14.25" x14ac:dyDescent="0.2">
      <c r="A26" s="14" t="s">
        <v>24</v>
      </c>
      <c r="B26" s="9"/>
      <c r="C26" s="10"/>
      <c r="D26" s="10"/>
      <c r="E26" s="11">
        <f>SUM(E22:E25)</f>
        <v>37361.960999999996</v>
      </c>
    </row>
    <row r="28" spans="1:7" ht="29.25" customHeight="1" x14ac:dyDescent="0.25">
      <c r="A28" s="36" t="s">
        <v>48</v>
      </c>
      <c r="B28" s="36"/>
      <c r="C28" s="36"/>
      <c r="D28" s="36"/>
      <c r="E28" s="36"/>
    </row>
    <row r="29" spans="1:7" ht="29.25" customHeight="1" x14ac:dyDescent="0.25">
      <c r="A29" s="37" t="s">
        <v>21</v>
      </c>
      <c r="B29" s="37"/>
      <c r="C29" s="37"/>
      <c r="D29" s="37"/>
      <c r="E29" s="37"/>
    </row>
    <row r="30" spans="1:7" x14ac:dyDescent="0.25">
      <c r="A30" s="37" t="s">
        <v>20</v>
      </c>
      <c r="B30" s="37"/>
      <c r="C30" s="37"/>
      <c r="D30" s="37"/>
      <c r="E30" s="37"/>
    </row>
    <row r="31" spans="1:7" ht="28.5" customHeight="1" x14ac:dyDescent="0.25">
      <c r="A31" s="37" t="s">
        <v>29</v>
      </c>
      <c r="B31" s="37"/>
      <c r="C31" s="37"/>
      <c r="D31" s="37"/>
      <c r="E31" s="37"/>
    </row>
    <row r="32" spans="1:7" x14ac:dyDescent="0.25">
      <c r="A32" s="37" t="s">
        <v>18</v>
      </c>
      <c r="B32" s="37"/>
      <c r="C32" s="37"/>
      <c r="D32" s="37"/>
      <c r="E32" s="37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7" t="s">
        <v>18</v>
      </c>
      <c r="B34" s="37"/>
      <c r="C34" s="37"/>
      <c r="D34" s="37"/>
      <c r="E34" s="37"/>
    </row>
    <row r="35" spans="1:5" x14ac:dyDescent="0.25">
      <c r="A35" s="39" t="s">
        <v>49</v>
      </c>
      <c r="B35" s="39"/>
      <c r="C35" s="39"/>
      <c r="D35" s="39"/>
      <c r="E35" s="39"/>
    </row>
    <row r="36" spans="1:5" x14ac:dyDescent="0.25">
      <c r="B36" s="34" t="s">
        <v>19</v>
      </c>
      <c r="C36" s="34"/>
      <c r="D36" s="34"/>
      <c r="E36" s="5" t="s">
        <v>6</v>
      </c>
    </row>
    <row r="37" spans="1:5" x14ac:dyDescent="0.25">
      <c r="A37" s="22"/>
      <c r="B37" s="22"/>
      <c r="C37" s="22"/>
      <c r="D37" s="22"/>
      <c r="E37" s="22"/>
    </row>
    <row r="38" spans="1:5" x14ac:dyDescent="0.25">
      <c r="A38" s="39" t="s">
        <v>42</v>
      </c>
      <c r="B38" s="39"/>
      <c r="C38" s="39"/>
      <c r="D38" s="39"/>
      <c r="E38" s="39"/>
    </row>
    <row r="39" spans="1:5" x14ac:dyDescent="0.25">
      <c r="B39" s="34" t="s">
        <v>19</v>
      </c>
      <c r="C39" s="34"/>
      <c r="D39" s="34"/>
      <c r="E39" s="5" t="s">
        <v>6</v>
      </c>
    </row>
    <row r="41" spans="1:5" x14ac:dyDescent="0.25">
      <c r="A41" s="2" t="s">
        <v>32</v>
      </c>
    </row>
    <row r="42" spans="1:5" x14ac:dyDescent="0.25">
      <c r="A42" s="12" t="s">
        <v>30</v>
      </c>
      <c r="B42" s="18"/>
    </row>
    <row r="43" spans="1:5" x14ac:dyDescent="0.25">
      <c r="A43" s="2" t="s">
        <v>36</v>
      </c>
      <c r="B43" s="19">
        <v>-32450.42</v>
      </c>
    </row>
    <row r="44" spans="1:5" x14ac:dyDescent="0.25">
      <c r="A44" s="13" t="s">
        <v>44</v>
      </c>
      <c r="B44" s="20"/>
    </row>
    <row r="45" spans="1:5" x14ac:dyDescent="0.25">
      <c r="A45" s="2" t="s">
        <v>33</v>
      </c>
      <c r="B45" s="20">
        <v>34257.699999999997</v>
      </c>
    </row>
    <row r="46" spans="1:5" x14ac:dyDescent="0.25">
      <c r="A46" s="2" t="s">
        <v>50</v>
      </c>
      <c r="B46" s="20">
        <v>1350</v>
      </c>
    </row>
    <row r="47" spans="1:5" ht="30" x14ac:dyDescent="0.25">
      <c r="A47" s="21" t="s">
        <v>34</v>
      </c>
      <c r="B47" s="20">
        <f>E26</f>
        <v>37361.960999999996</v>
      </c>
    </row>
    <row r="48" spans="1:5" x14ac:dyDescent="0.25">
      <c r="A48" s="12" t="s">
        <v>31</v>
      </c>
      <c r="B48" s="19">
        <f>B43+B45+B46-B47</f>
        <v>-34204.680999999997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1" zoomScaleSheetLayoutView="100" workbookViewId="0">
      <selection activeCell="B48" sqref="B48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8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54</v>
      </c>
      <c r="B3" s="48"/>
      <c r="C3" s="48"/>
      <c r="D3" s="48"/>
      <c r="E3" s="48"/>
    </row>
    <row r="4" spans="1:5" s="1" customFormat="1" ht="15.75" x14ac:dyDescent="0.25">
      <c r="A4" s="16" t="s">
        <v>13</v>
      </c>
      <c r="B4" s="4"/>
      <c r="C4" s="4"/>
      <c r="D4" s="49" t="s">
        <v>55</v>
      </c>
      <c r="E4" s="49"/>
    </row>
    <row r="5" spans="1:5" x14ac:dyDescent="0.25">
      <c r="A5" s="26"/>
      <c r="B5" s="4"/>
      <c r="C5" s="4"/>
      <c r="D5" s="4"/>
      <c r="E5" s="4"/>
    </row>
    <row r="6" spans="1:5" ht="18.75" customHeight="1" x14ac:dyDescent="0.25">
      <c r="A6" s="37" t="s">
        <v>0</v>
      </c>
      <c r="B6" s="37"/>
      <c r="C6" s="37"/>
      <c r="D6" s="37"/>
      <c r="E6" s="37"/>
    </row>
    <row r="7" spans="1:5" x14ac:dyDescent="0.25">
      <c r="A7" s="44" t="s">
        <v>25</v>
      </c>
      <c r="B7" s="44"/>
      <c r="C7" s="44"/>
      <c r="D7" s="44"/>
      <c r="E7" s="44"/>
    </row>
    <row r="8" spans="1:5" ht="19.5" customHeight="1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51</v>
      </c>
      <c r="B9" s="37"/>
      <c r="C9" s="37"/>
      <c r="D9" s="37"/>
      <c r="E9" s="37"/>
    </row>
    <row r="10" spans="1:5" ht="23.25" customHeight="1" x14ac:dyDescent="0.25">
      <c r="A10" s="41" t="s">
        <v>14</v>
      </c>
      <c r="B10" s="42"/>
      <c r="C10" s="42"/>
      <c r="D10" s="42"/>
      <c r="E10" s="42"/>
    </row>
    <row r="11" spans="1:5" ht="30" customHeight="1" x14ac:dyDescent="0.25">
      <c r="A11" s="37" t="s">
        <v>52</v>
      </c>
      <c r="B11" s="37"/>
      <c r="C11" s="37"/>
      <c r="D11" s="37"/>
      <c r="E11" s="37"/>
    </row>
    <row r="12" spans="1:5" ht="20.25" customHeight="1" x14ac:dyDescent="0.25">
      <c r="A12" s="40" t="s">
        <v>15</v>
      </c>
      <c r="B12" s="43"/>
      <c r="C12" s="43"/>
      <c r="D12" s="43"/>
      <c r="E12" s="43"/>
    </row>
    <row r="13" spans="1:5" ht="21" customHeight="1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7" ht="29.45" customHeight="1" x14ac:dyDescent="0.25">
      <c r="A17" s="37" t="s">
        <v>17</v>
      </c>
      <c r="B17" s="37"/>
      <c r="C17" s="37"/>
      <c r="D17" s="37"/>
      <c r="E17" s="37"/>
    </row>
    <row r="18" spans="1:7" ht="55.9" customHeight="1" x14ac:dyDescent="0.25">
      <c r="A18" s="37" t="s">
        <v>26</v>
      </c>
      <c r="B18" s="37"/>
      <c r="C18" s="37"/>
      <c r="D18" s="37"/>
      <c r="E18" s="37"/>
    </row>
    <row r="19" spans="1:7" ht="30.75" customHeight="1" x14ac:dyDescent="0.25">
      <c r="A19" s="35" t="s">
        <v>27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13.39</v>
      </c>
      <c r="E22" s="7">
        <f>D22*F20*G20</f>
        <v>28934.450999999997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3.9</v>
      </c>
      <c r="E23" s="7">
        <f>D23*F20*G20</f>
        <v>8427.5099999999984</v>
      </c>
    </row>
    <row r="24" spans="1:7" x14ac:dyDescent="0.25">
      <c r="A24" s="6" t="s">
        <v>28</v>
      </c>
      <c r="B24" s="8" t="s">
        <v>56</v>
      </c>
      <c r="C24" s="3" t="s">
        <v>38</v>
      </c>
      <c r="D24" s="3"/>
      <c r="E24" s="7">
        <v>2670.34</v>
      </c>
    </row>
    <row r="25" spans="1:7" ht="30" x14ac:dyDescent="0.25">
      <c r="A25" s="17" t="s">
        <v>60</v>
      </c>
      <c r="B25" s="8" t="s">
        <v>61</v>
      </c>
      <c r="C25" s="3" t="s">
        <v>62</v>
      </c>
      <c r="D25" s="3">
        <v>14</v>
      </c>
      <c r="E25" s="7">
        <f>D25*235.95</f>
        <v>3303.2999999999997</v>
      </c>
    </row>
    <row r="26" spans="1:7" x14ac:dyDescent="0.25">
      <c r="A26" s="17"/>
      <c r="B26" s="8"/>
      <c r="C26" s="3"/>
      <c r="D26" s="3"/>
      <c r="E26" s="7"/>
    </row>
    <row r="27" spans="1:7" s="12" customFormat="1" ht="14.25" x14ac:dyDescent="0.2">
      <c r="A27" s="14" t="s">
        <v>24</v>
      </c>
      <c r="B27" s="9"/>
      <c r="C27" s="10"/>
      <c r="D27" s="10"/>
      <c r="E27" s="11">
        <f>SUM(E22:E26)</f>
        <v>43335.600999999995</v>
      </c>
    </row>
    <row r="29" spans="1:7" ht="29.25" customHeight="1" x14ac:dyDescent="0.25">
      <c r="A29" s="36" t="s">
        <v>63</v>
      </c>
      <c r="B29" s="36"/>
      <c r="C29" s="36"/>
      <c r="D29" s="36"/>
      <c r="E29" s="36"/>
    </row>
    <row r="30" spans="1:7" ht="29.25" customHeight="1" x14ac:dyDescent="0.25">
      <c r="A30" s="37" t="s">
        <v>21</v>
      </c>
      <c r="B30" s="37"/>
      <c r="C30" s="37"/>
      <c r="D30" s="37"/>
      <c r="E30" s="37"/>
    </row>
    <row r="31" spans="1:7" x14ac:dyDescent="0.25">
      <c r="A31" s="37" t="s">
        <v>20</v>
      </c>
      <c r="B31" s="37"/>
      <c r="C31" s="37"/>
      <c r="D31" s="37"/>
      <c r="E31" s="37"/>
    </row>
    <row r="32" spans="1:7" ht="28.5" customHeight="1" x14ac:dyDescent="0.25">
      <c r="A32" s="37" t="s">
        <v>29</v>
      </c>
      <c r="B32" s="37"/>
      <c r="C32" s="37"/>
      <c r="D32" s="37"/>
      <c r="E32" s="37"/>
    </row>
    <row r="33" spans="1:5" x14ac:dyDescent="0.25">
      <c r="A33" s="37" t="s">
        <v>18</v>
      </c>
      <c r="B33" s="37"/>
      <c r="C33" s="37"/>
      <c r="D33" s="37"/>
      <c r="E33" s="37"/>
    </row>
    <row r="34" spans="1:5" x14ac:dyDescent="0.25">
      <c r="A34" s="38" t="s">
        <v>5</v>
      </c>
      <c r="B34" s="38"/>
      <c r="C34" s="38"/>
      <c r="D34" s="38"/>
      <c r="E34" s="38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39" t="s">
        <v>49</v>
      </c>
      <c r="B36" s="39"/>
      <c r="C36" s="39"/>
      <c r="D36" s="39"/>
      <c r="E36" s="39"/>
    </row>
    <row r="37" spans="1:5" x14ac:dyDescent="0.25">
      <c r="B37" s="34" t="s">
        <v>19</v>
      </c>
      <c r="C37" s="34"/>
      <c r="D37" s="34"/>
      <c r="E37" s="5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39" t="s">
        <v>53</v>
      </c>
      <c r="B39" s="39"/>
      <c r="C39" s="39"/>
      <c r="D39" s="39"/>
      <c r="E39" s="39"/>
    </row>
    <row r="40" spans="1:5" x14ac:dyDescent="0.25">
      <c r="B40" s="34" t="s">
        <v>19</v>
      </c>
      <c r="C40" s="34"/>
      <c r="D40" s="34"/>
      <c r="E40" s="5" t="s">
        <v>6</v>
      </c>
    </row>
    <row r="42" spans="1:5" x14ac:dyDescent="0.25">
      <c r="A42" s="2" t="s">
        <v>32</v>
      </c>
    </row>
    <row r="43" spans="1:5" x14ac:dyDescent="0.25">
      <c r="A43" s="12" t="s">
        <v>30</v>
      </c>
      <c r="B43" s="18"/>
    </row>
    <row r="44" spans="1:5" x14ac:dyDescent="0.25">
      <c r="A44" s="2" t="s">
        <v>36</v>
      </c>
      <c r="B44" s="19">
        <f>'1кв'!B48</f>
        <v>-34204.680999999997</v>
      </c>
    </row>
    <row r="45" spans="1:5" x14ac:dyDescent="0.25">
      <c r="A45" s="13" t="s">
        <v>44</v>
      </c>
      <c r="B45" s="20"/>
    </row>
    <row r="46" spans="1:5" x14ac:dyDescent="0.25">
      <c r="A46" s="2" t="s">
        <v>33</v>
      </c>
      <c r="B46" s="20">
        <v>37375.06</v>
      </c>
    </row>
    <row r="47" spans="1:5" x14ac:dyDescent="0.25">
      <c r="A47" s="2" t="s">
        <v>50</v>
      </c>
      <c r="B47" s="20">
        <f>150*3</f>
        <v>450</v>
      </c>
    </row>
    <row r="48" spans="1:5" ht="30" x14ac:dyDescent="0.25">
      <c r="A48" s="24" t="s">
        <v>34</v>
      </c>
      <c r="B48" s="20">
        <f>E27</f>
        <v>43335.600999999995</v>
      </c>
    </row>
    <row r="49" spans="1:2" x14ac:dyDescent="0.25">
      <c r="A49" s="12" t="s">
        <v>31</v>
      </c>
      <c r="B49" s="19">
        <f>B44+B46+B47-B48</f>
        <v>-39715.221999999994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E48" sqref="E48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8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57</v>
      </c>
      <c r="B3" s="48"/>
      <c r="C3" s="48"/>
      <c r="D3" s="48"/>
      <c r="E3" s="48"/>
    </row>
    <row r="4" spans="1:5" s="1" customFormat="1" ht="15.75" x14ac:dyDescent="0.25">
      <c r="A4" s="16" t="s">
        <v>13</v>
      </c>
      <c r="B4" s="4"/>
      <c r="C4" s="4"/>
      <c r="D4" s="49" t="s">
        <v>58</v>
      </c>
      <c r="E4" s="49"/>
    </row>
    <row r="5" spans="1:5" x14ac:dyDescent="0.25">
      <c r="A5" s="29"/>
      <c r="B5" s="4"/>
      <c r="C5" s="4"/>
      <c r="D5" s="4"/>
      <c r="E5" s="4"/>
    </row>
    <row r="6" spans="1:5" ht="18.75" customHeight="1" x14ac:dyDescent="0.25">
      <c r="A6" s="37" t="s">
        <v>0</v>
      </c>
      <c r="B6" s="37"/>
      <c r="C6" s="37"/>
      <c r="D6" s="37"/>
      <c r="E6" s="37"/>
    </row>
    <row r="7" spans="1:5" x14ac:dyDescent="0.25">
      <c r="A7" s="44" t="s">
        <v>25</v>
      </c>
      <c r="B7" s="44"/>
      <c r="C7" s="44"/>
      <c r="D7" s="44"/>
      <c r="E7" s="44"/>
    </row>
    <row r="8" spans="1:5" ht="19.5" customHeight="1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51</v>
      </c>
      <c r="B9" s="37"/>
      <c r="C9" s="37"/>
      <c r="D9" s="37"/>
      <c r="E9" s="37"/>
    </row>
    <row r="10" spans="1:5" ht="23.25" customHeight="1" x14ac:dyDescent="0.25">
      <c r="A10" s="41" t="s">
        <v>14</v>
      </c>
      <c r="B10" s="42"/>
      <c r="C10" s="42"/>
      <c r="D10" s="42"/>
      <c r="E10" s="42"/>
    </row>
    <row r="11" spans="1:5" ht="30" customHeight="1" x14ac:dyDescent="0.25">
      <c r="A11" s="37" t="s">
        <v>52</v>
      </c>
      <c r="B11" s="37"/>
      <c r="C11" s="37"/>
      <c r="D11" s="37"/>
      <c r="E11" s="37"/>
    </row>
    <row r="12" spans="1:5" ht="20.25" customHeight="1" x14ac:dyDescent="0.25">
      <c r="A12" s="40" t="s">
        <v>15</v>
      </c>
      <c r="B12" s="43"/>
      <c r="C12" s="43"/>
      <c r="D12" s="43"/>
      <c r="E12" s="43"/>
    </row>
    <row r="13" spans="1:5" ht="21" customHeight="1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7" ht="29.45" customHeight="1" x14ac:dyDescent="0.25">
      <c r="A17" s="37" t="s">
        <v>17</v>
      </c>
      <c r="B17" s="37"/>
      <c r="C17" s="37"/>
      <c r="D17" s="37"/>
      <c r="E17" s="37"/>
    </row>
    <row r="18" spans="1:7" ht="55.9" customHeight="1" x14ac:dyDescent="0.25">
      <c r="A18" s="37" t="s">
        <v>26</v>
      </c>
      <c r="B18" s="37"/>
      <c r="C18" s="37"/>
      <c r="D18" s="37"/>
      <c r="E18" s="37"/>
    </row>
    <row r="19" spans="1:7" ht="30.75" customHeight="1" x14ac:dyDescent="0.25">
      <c r="A19" s="35" t="s">
        <v>27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14.98</v>
      </c>
      <c r="E22" s="7">
        <f>D22*F20*G20</f>
        <v>32370.281999999999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9421.5239999999994</v>
      </c>
    </row>
    <row r="24" spans="1:7" x14ac:dyDescent="0.25">
      <c r="A24" s="6" t="s">
        <v>28</v>
      </c>
      <c r="B24" s="8" t="s">
        <v>59</v>
      </c>
      <c r="C24" s="3" t="s">
        <v>38</v>
      </c>
      <c r="D24" s="3"/>
      <c r="E24" s="7">
        <v>824.09</v>
      </c>
    </row>
    <row r="25" spans="1:7" x14ac:dyDescent="0.25">
      <c r="A25" s="33" t="s">
        <v>64</v>
      </c>
      <c r="B25" s="8" t="s">
        <v>65</v>
      </c>
      <c r="C25" s="3" t="s">
        <v>62</v>
      </c>
      <c r="D25" s="3">
        <v>15</v>
      </c>
      <c r="E25" s="7">
        <f>D25*260.07</f>
        <v>3901.0499999999997</v>
      </c>
    </row>
    <row r="26" spans="1:7" x14ac:dyDescent="0.25">
      <c r="A26" s="17"/>
      <c r="B26" s="8"/>
      <c r="C26" s="3"/>
      <c r="D26" s="3"/>
      <c r="E26" s="7"/>
    </row>
    <row r="27" spans="1:7" s="12" customFormat="1" ht="14.25" x14ac:dyDescent="0.2">
      <c r="A27" s="14" t="s">
        <v>24</v>
      </c>
      <c r="B27" s="9"/>
      <c r="C27" s="10"/>
      <c r="D27" s="10"/>
      <c r="E27" s="11">
        <f>SUM(E22:E26)</f>
        <v>46516.945999999996</v>
      </c>
    </row>
    <row r="29" spans="1:7" ht="29.25" customHeight="1" x14ac:dyDescent="0.25">
      <c r="A29" s="36" t="s">
        <v>66</v>
      </c>
      <c r="B29" s="36"/>
      <c r="C29" s="36"/>
      <c r="D29" s="36"/>
      <c r="E29" s="36"/>
    </row>
    <row r="30" spans="1:7" ht="29.25" customHeight="1" x14ac:dyDescent="0.25">
      <c r="A30" s="37" t="s">
        <v>21</v>
      </c>
      <c r="B30" s="37"/>
      <c r="C30" s="37"/>
      <c r="D30" s="37"/>
      <c r="E30" s="37"/>
    </row>
    <row r="31" spans="1:7" x14ac:dyDescent="0.25">
      <c r="A31" s="37" t="s">
        <v>20</v>
      </c>
      <c r="B31" s="37"/>
      <c r="C31" s="37"/>
      <c r="D31" s="37"/>
      <c r="E31" s="37"/>
    </row>
    <row r="32" spans="1:7" ht="28.5" customHeight="1" x14ac:dyDescent="0.25">
      <c r="A32" s="37" t="s">
        <v>29</v>
      </c>
      <c r="B32" s="37"/>
      <c r="C32" s="37"/>
      <c r="D32" s="37"/>
      <c r="E32" s="37"/>
    </row>
    <row r="33" spans="1:5" x14ac:dyDescent="0.25">
      <c r="A33" s="37" t="s">
        <v>18</v>
      </c>
      <c r="B33" s="37"/>
      <c r="C33" s="37"/>
      <c r="D33" s="37"/>
      <c r="E33" s="37"/>
    </row>
    <row r="34" spans="1:5" x14ac:dyDescent="0.25">
      <c r="A34" s="38" t="s">
        <v>5</v>
      </c>
      <c r="B34" s="38"/>
      <c r="C34" s="38"/>
      <c r="D34" s="38"/>
      <c r="E34" s="38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39" t="s">
        <v>49</v>
      </c>
      <c r="B36" s="39"/>
      <c r="C36" s="39"/>
      <c r="D36" s="39"/>
      <c r="E36" s="39"/>
    </row>
    <row r="37" spans="1:5" x14ac:dyDescent="0.25">
      <c r="B37" s="34" t="s">
        <v>19</v>
      </c>
      <c r="C37" s="34"/>
      <c r="D37" s="34"/>
      <c r="E37" s="5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39" t="s">
        <v>53</v>
      </c>
      <c r="B39" s="39"/>
      <c r="C39" s="39"/>
      <c r="D39" s="39"/>
      <c r="E39" s="39"/>
    </row>
    <row r="40" spans="1:5" x14ac:dyDescent="0.25">
      <c r="B40" s="34" t="s">
        <v>19</v>
      </c>
      <c r="C40" s="34"/>
      <c r="D40" s="34"/>
      <c r="E40" s="5" t="s">
        <v>6</v>
      </c>
    </row>
    <row r="42" spans="1:5" x14ac:dyDescent="0.25">
      <c r="A42" s="2" t="s">
        <v>32</v>
      </c>
    </row>
    <row r="43" spans="1:5" x14ac:dyDescent="0.25">
      <c r="A43" s="12" t="s">
        <v>30</v>
      </c>
      <c r="B43" s="18"/>
    </row>
    <row r="44" spans="1:5" x14ac:dyDescent="0.25">
      <c r="A44" s="2" t="s">
        <v>36</v>
      </c>
      <c r="B44" s="19">
        <f>'2КВ'!B49</f>
        <v>-39715.221999999994</v>
      </c>
    </row>
    <row r="45" spans="1:5" x14ac:dyDescent="0.25">
      <c r="A45" s="13" t="s">
        <v>67</v>
      </c>
      <c r="B45" s="20"/>
    </row>
    <row r="46" spans="1:5" x14ac:dyDescent="0.25">
      <c r="A46" s="2" t="s">
        <v>33</v>
      </c>
      <c r="B46" s="20">
        <v>35769.279999999999</v>
      </c>
    </row>
    <row r="47" spans="1:5" x14ac:dyDescent="0.25">
      <c r="A47" s="2" t="s">
        <v>50</v>
      </c>
      <c r="B47" s="20">
        <f>150*3</f>
        <v>450</v>
      </c>
    </row>
    <row r="48" spans="1:5" ht="30" x14ac:dyDescent="0.25">
      <c r="A48" s="27" t="s">
        <v>34</v>
      </c>
      <c r="B48" s="20">
        <f>E27</f>
        <v>46516.945999999996</v>
      </c>
    </row>
    <row r="49" spans="1:2" x14ac:dyDescent="0.25">
      <c r="A49" s="12" t="s">
        <v>31</v>
      </c>
      <c r="B49" s="19">
        <f>B44+B46+B47-B48</f>
        <v>-50012.887999999992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4.7109375" style="2" customWidth="1"/>
    <col min="2" max="2" width="20.28515625" style="2" customWidth="1"/>
    <col min="3" max="3" width="13" style="2" customWidth="1"/>
    <col min="4" max="4" width="16.140625" style="2" customWidth="1"/>
    <col min="5" max="5" width="12.425781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38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92</v>
      </c>
      <c r="B3" s="48"/>
      <c r="C3" s="48"/>
      <c r="D3" s="48"/>
      <c r="E3" s="48"/>
    </row>
    <row r="4" spans="1:5" s="1" customFormat="1" ht="15.75" x14ac:dyDescent="0.25">
      <c r="A4" s="16" t="s">
        <v>13</v>
      </c>
      <c r="B4" s="4"/>
      <c r="C4" s="4"/>
      <c r="D4" s="78"/>
      <c r="E4" s="78" t="s">
        <v>93</v>
      </c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37" t="s">
        <v>0</v>
      </c>
      <c r="B6" s="37"/>
      <c r="C6" s="37"/>
      <c r="D6" s="37"/>
      <c r="E6" s="37"/>
    </row>
    <row r="7" spans="1:5" x14ac:dyDescent="0.25">
      <c r="A7" s="44" t="s">
        <v>25</v>
      </c>
      <c r="B7" s="44"/>
      <c r="C7" s="44"/>
      <c r="D7" s="44"/>
      <c r="E7" s="44"/>
    </row>
    <row r="8" spans="1:5" ht="19.5" customHeight="1" x14ac:dyDescent="0.25">
      <c r="A8" s="40" t="s">
        <v>1</v>
      </c>
      <c r="B8" s="40"/>
      <c r="C8" s="40"/>
      <c r="D8" s="40"/>
      <c r="E8" s="40"/>
    </row>
    <row r="9" spans="1:5" x14ac:dyDescent="0.25">
      <c r="A9" s="37" t="s">
        <v>94</v>
      </c>
      <c r="B9" s="37"/>
      <c r="C9" s="37"/>
      <c r="D9" s="37"/>
      <c r="E9" s="37"/>
    </row>
    <row r="10" spans="1:5" ht="23.25" customHeight="1" x14ac:dyDescent="0.25">
      <c r="A10" s="41" t="s">
        <v>14</v>
      </c>
      <c r="B10" s="42"/>
      <c r="C10" s="42"/>
      <c r="D10" s="42"/>
      <c r="E10" s="42"/>
    </row>
    <row r="11" spans="1:5" ht="30" customHeight="1" x14ac:dyDescent="0.25">
      <c r="A11" s="37" t="s">
        <v>52</v>
      </c>
      <c r="B11" s="37"/>
      <c r="C11" s="37"/>
      <c r="D11" s="37"/>
      <c r="E11" s="37"/>
    </row>
    <row r="12" spans="1:5" ht="20.25" customHeight="1" x14ac:dyDescent="0.25">
      <c r="A12" s="40" t="s">
        <v>15</v>
      </c>
      <c r="B12" s="43"/>
      <c r="C12" s="43"/>
      <c r="D12" s="43"/>
      <c r="E12" s="43"/>
    </row>
    <row r="13" spans="1:5" ht="21" customHeight="1" x14ac:dyDescent="0.25">
      <c r="A13" s="37" t="s">
        <v>22</v>
      </c>
      <c r="B13" s="37"/>
      <c r="C13" s="37"/>
      <c r="D13" s="37"/>
      <c r="E13" s="37"/>
    </row>
    <row r="14" spans="1:5" x14ac:dyDescent="0.25">
      <c r="A14" s="40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0" t="s">
        <v>16</v>
      </c>
      <c r="B16" s="43"/>
      <c r="C16" s="43"/>
      <c r="D16" s="43"/>
      <c r="E16" s="43"/>
    </row>
    <row r="17" spans="1:7" ht="29.45" customHeight="1" x14ac:dyDescent="0.25">
      <c r="A17" s="37" t="s">
        <v>17</v>
      </c>
      <c r="B17" s="37"/>
      <c r="C17" s="37"/>
      <c r="D17" s="37"/>
      <c r="E17" s="37"/>
    </row>
    <row r="18" spans="1:7" ht="55.9" customHeight="1" x14ac:dyDescent="0.25">
      <c r="A18" s="37" t="s">
        <v>26</v>
      </c>
      <c r="B18" s="37"/>
      <c r="C18" s="37"/>
      <c r="D18" s="37"/>
      <c r="E18" s="37"/>
    </row>
    <row r="19" spans="1:7" ht="30.75" customHeight="1" x14ac:dyDescent="0.25">
      <c r="A19" s="35" t="s">
        <v>27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720.3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8" t="s">
        <v>37</v>
      </c>
      <c r="C22" s="3" t="s">
        <v>4</v>
      </c>
      <c r="D22" s="3">
        <v>14.98</v>
      </c>
      <c r="E22" s="7">
        <f>D22*F20*G20</f>
        <v>32370.281999999999</v>
      </c>
    </row>
    <row r="23" spans="1:7" x14ac:dyDescent="0.25">
      <c r="A23" s="6" t="s">
        <v>35</v>
      </c>
      <c r="B23" s="8" t="s">
        <v>23</v>
      </c>
      <c r="C23" s="3" t="s">
        <v>4</v>
      </c>
      <c r="D23" s="3">
        <v>4.3600000000000003</v>
      </c>
      <c r="E23" s="7">
        <f>D23*F20*G20</f>
        <v>9421.5239999999994</v>
      </c>
    </row>
    <row r="24" spans="1:7" x14ac:dyDescent="0.25">
      <c r="A24" s="6" t="s">
        <v>28</v>
      </c>
      <c r="B24" s="8" t="s">
        <v>95</v>
      </c>
      <c r="C24" s="3" t="s">
        <v>38</v>
      </c>
      <c r="D24" s="3"/>
      <c r="E24" s="7">
        <v>4609.26</v>
      </c>
    </row>
    <row r="25" spans="1:7" ht="30" x14ac:dyDescent="0.25">
      <c r="A25" s="33" t="s">
        <v>96</v>
      </c>
      <c r="B25" s="8" t="s">
        <v>97</v>
      </c>
      <c r="C25" s="3" t="s">
        <v>62</v>
      </c>
      <c r="D25" s="3">
        <v>32</v>
      </c>
      <c r="E25" s="7">
        <f>D25*260.07</f>
        <v>8322.24</v>
      </c>
    </row>
    <row r="26" spans="1:7" x14ac:dyDescent="0.25">
      <c r="A26" s="17"/>
      <c r="B26" s="8"/>
      <c r="C26" s="3"/>
      <c r="D26" s="3"/>
      <c r="E26" s="7"/>
    </row>
    <row r="27" spans="1:7" s="12" customFormat="1" ht="14.25" x14ac:dyDescent="0.2">
      <c r="A27" s="14" t="s">
        <v>24</v>
      </c>
      <c r="B27" s="9"/>
      <c r="C27" s="10"/>
      <c r="D27" s="10"/>
      <c r="E27" s="11">
        <f>SUM(E22:E26)</f>
        <v>54723.305999999997</v>
      </c>
    </row>
    <row r="29" spans="1:7" ht="29.25" customHeight="1" x14ac:dyDescent="0.25">
      <c r="A29" s="36" t="s">
        <v>98</v>
      </c>
      <c r="B29" s="36"/>
      <c r="C29" s="36"/>
      <c r="D29" s="36"/>
      <c r="E29" s="36"/>
    </row>
    <row r="30" spans="1:7" ht="29.25" customHeight="1" x14ac:dyDescent="0.25">
      <c r="A30" s="37" t="s">
        <v>21</v>
      </c>
      <c r="B30" s="37"/>
      <c r="C30" s="37"/>
      <c r="D30" s="37"/>
      <c r="E30" s="37"/>
    </row>
    <row r="31" spans="1:7" x14ac:dyDescent="0.25">
      <c r="A31" s="37" t="s">
        <v>20</v>
      </c>
      <c r="B31" s="37"/>
      <c r="C31" s="37"/>
      <c r="D31" s="37"/>
      <c r="E31" s="37"/>
    </row>
    <row r="32" spans="1:7" ht="28.5" customHeight="1" x14ac:dyDescent="0.25">
      <c r="A32" s="37" t="s">
        <v>29</v>
      </c>
      <c r="B32" s="37"/>
      <c r="C32" s="37"/>
      <c r="D32" s="37"/>
      <c r="E32" s="37"/>
    </row>
    <row r="33" spans="1:5" x14ac:dyDescent="0.25">
      <c r="A33" s="37" t="s">
        <v>18</v>
      </c>
      <c r="B33" s="37"/>
      <c r="C33" s="37"/>
      <c r="D33" s="37"/>
      <c r="E33" s="37"/>
    </row>
    <row r="34" spans="1:5" x14ac:dyDescent="0.25">
      <c r="A34" s="38" t="s">
        <v>5</v>
      </c>
      <c r="B34" s="38"/>
      <c r="C34" s="38"/>
      <c r="D34" s="38"/>
      <c r="E34" s="38"/>
    </row>
    <row r="35" spans="1:5" x14ac:dyDescent="0.25">
      <c r="A35" s="37" t="s">
        <v>18</v>
      </c>
      <c r="B35" s="37"/>
      <c r="C35" s="37"/>
      <c r="D35" s="37"/>
      <c r="E35" s="37"/>
    </row>
    <row r="36" spans="1:5" x14ac:dyDescent="0.25">
      <c r="A36" s="39" t="s">
        <v>49</v>
      </c>
      <c r="B36" s="39"/>
      <c r="C36" s="39"/>
      <c r="D36" s="39"/>
      <c r="E36" s="39"/>
    </row>
    <row r="37" spans="1:5" x14ac:dyDescent="0.25">
      <c r="B37" s="34" t="s">
        <v>19</v>
      </c>
      <c r="C37" s="34"/>
      <c r="D37" s="34"/>
      <c r="E37" s="5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39" t="s">
        <v>53</v>
      </c>
      <c r="B39" s="39"/>
      <c r="C39" s="39"/>
      <c r="D39" s="39"/>
      <c r="E39" s="39"/>
    </row>
    <row r="40" spans="1:5" x14ac:dyDescent="0.25">
      <c r="B40" s="34" t="s">
        <v>19</v>
      </c>
      <c r="C40" s="34"/>
      <c r="D40" s="34"/>
      <c r="E40" s="5" t="s">
        <v>6</v>
      </c>
    </row>
    <row r="42" spans="1:5" x14ac:dyDescent="0.25">
      <c r="A42" s="2" t="s">
        <v>32</v>
      </c>
    </row>
    <row r="43" spans="1:5" x14ac:dyDescent="0.25">
      <c r="A43" s="12" t="s">
        <v>30</v>
      </c>
      <c r="B43" s="18"/>
    </row>
    <row r="44" spans="1:5" x14ac:dyDescent="0.25">
      <c r="A44" s="2" t="s">
        <v>36</v>
      </c>
      <c r="B44" s="19">
        <f>'3кв'!B49</f>
        <v>-50012.887999999992</v>
      </c>
    </row>
    <row r="45" spans="1:5" x14ac:dyDescent="0.25">
      <c r="A45" s="13" t="s">
        <v>67</v>
      </c>
      <c r="B45" s="20"/>
    </row>
    <row r="46" spans="1:5" x14ac:dyDescent="0.25">
      <c r="A46" s="2" t="s">
        <v>33</v>
      </c>
      <c r="B46" s="20">
        <v>40740.769999999997</v>
      </c>
    </row>
    <row r="47" spans="1:5" x14ac:dyDescent="0.25">
      <c r="A47" s="2" t="s">
        <v>50</v>
      </c>
      <c r="B47" s="20">
        <f>150*3</f>
        <v>450</v>
      </c>
    </row>
    <row r="48" spans="1:5" ht="30" x14ac:dyDescent="0.25">
      <c r="A48" s="30" t="s">
        <v>34</v>
      </c>
      <c r="B48" s="20">
        <f>E27</f>
        <v>54723.305999999997</v>
      </c>
    </row>
    <row r="49" spans="1:2" x14ac:dyDescent="0.25">
      <c r="A49" s="12" t="s">
        <v>31</v>
      </c>
      <c r="B49" s="19">
        <f>B44+B46+B47-B48</f>
        <v>-63545.423999999992</v>
      </c>
    </row>
  </sheetData>
  <mergeCells count="29">
    <mergeCell ref="A34:E34"/>
    <mergeCell ref="A35:E35"/>
    <mergeCell ref="A36:E36"/>
    <mergeCell ref="B37:D37"/>
    <mergeCell ref="A39:E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7" zoomScaleSheetLayoutView="100" workbookViewId="0">
      <selection activeCell="E23" sqref="E2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0" t="s">
        <v>68</v>
      </c>
      <c r="B1" s="50"/>
      <c r="C1" s="50"/>
      <c r="D1" s="51"/>
    </row>
    <row r="2" spans="1:5" ht="15.75" x14ac:dyDescent="0.25">
      <c r="A2" s="52" t="s">
        <v>69</v>
      </c>
      <c r="B2" s="52"/>
      <c r="C2" s="52"/>
      <c r="D2" s="53"/>
    </row>
    <row r="3" spans="1:5" ht="15.75" x14ac:dyDescent="0.25">
      <c r="A3" s="52" t="s">
        <v>70</v>
      </c>
      <c r="B3" s="52"/>
      <c r="C3" s="52"/>
      <c r="D3" s="53"/>
    </row>
    <row r="4" spans="1:5" ht="15.75" x14ac:dyDescent="0.25">
      <c r="A4" s="50" t="s">
        <v>91</v>
      </c>
      <c r="B4" s="50"/>
      <c r="C4" s="50"/>
      <c r="D4" s="51"/>
    </row>
    <row r="5" spans="1:5" ht="15.75" x14ac:dyDescent="0.25">
      <c r="A5" s="54"/>
      <c r="B5" s="54"/>
      <c r="C5" s="54"/>
      <c r="D5" s="1"/>
    </row>
    <row r="6" spans="1:5" ht="15.75" x14ac:dyDescent="0.25">
      <c r="A6" s="53"/>
      <c r="B6" s="55" t="s">
        <v>71</v>
      </c>
      <c r="C6" s="56">
        <f>'1кв'!B43</f>
        <v>-32450.42</v>
      </c>
      <c r="D6" s="57"/>
    </row>
    <row r="7" spans="1:5" ht="15.75" x14ac:dyDescent="0.25">
      <c r="A7" s="58" t="s">
        <v>72</v>
      </c>
      <c r="B7" s="55" t="s">
        <v>99</v>
      </c>
      <c r="C7" s="56"/>
      <c r="D7" s="57"/>
    </row>
    <row r="8" spans="1:5" ht="15.75" x14ac:dyDescent="0.25">
      <c r="B8" s="59" t="s">
        <v>73</v>
      </c>
      <c r="C8" s="60">
        <f>'1кв'!B45+'2КВ'!B46+'3кв'!B46+'4кв'!B46</f>
        <v>148142.81</v>
      </c>
      <c r="D8" s="61"/>
    </row>
    <row r="9" spans="1:5" ht="30" x14ac:dyDescent="0.25">
      <c r="B9" s="62" t="s">
        <v>74</v>
      </c>
      <c r="C9" s="60">
        <f>'1кв'!B46+'2КВ'!B47+'3кв'!B47+'4кв'!B47</f>
        <v>2700</v>
      </c>
      <c r="D9" s="61"/>
    </row>
    <row r="10" spans="1:5" ht="15.75" x14ac:dyDescent="0.25">
      <c r="A10" s="63"/>
      <c r="B10" s="59" t="s">
        <v>75</v>
      </c>
      <c r="C10" s="64">
        <f>SUM(C8:C9)</f>
        <v>150842.81</v>
      </c>
      <c r="D10" s="57"/>
    </row>
    <row r="11" spans="1:5" ht="15.75" x14ac:dyDescent="0.25">
      <c r="A11" s="1"/>
      <c r="B11" s="65"/>
      <c r="C11" s="66"/>
      <c r="D11" s="67"/>
    </row>
    <row r="12" spans="1:5" ht="15.75" x14ac:dyDescent="0.25">
      <c r="A12" s="68" t="s">
        <v>76</v>
      </c>
      <c r="B12" s="15" t="s">
        <v>77</v>
      </c>
      <c r="C12" s="60">
        <f>'1кв'!E22+'2КВ'!E22+'3кв'!E22+'4кв'!E22</f>
        <v>122609.46599999999</v>
      </c>
      <c r="D12" s="67"/>
    </row>
    <row r="13" spans="1:5" ht="15.75" x14ac:dyDescent="0.25">
      <c r="A13" s="68"/>
      <c r="B13" s="6" t="s">
        <v>35</v>
      </c>
      <c r="C13" s="60">
        <f>'1кв'!E23+'2КВ'!E23+'3кв'!E23+'4кв'!E23</f>
        <v>35698.067999999992</v>
      </c>
      <c r="D13" s="67"/>
    </row>
    <row r="14" spans="1:5" ht="15.75" x14ac:dyDescent="0.25">
      <c r="A14" s="1"/>
      <c r="B14" s="6" t="s">
        <v>28</v>
      </c>
      <c r="C14" s="60">
        <f>'1кв'!E24+'2КВ'!E24+'3кв'!E24+'4кв'!E24</f>
        <v>8103.6900000000005</v>
      </c>
      <c r="D14" s="67"/>
      <c r="E14" s="69"/>
    </row>
    <row r="15" spans="1:5" ht="15.75" x14ac:dyDescent="0.25">
      <c r="A15" s="68"/>
      <c r="B15" s="70" t="s">
        <v>100</v>
      </c>
      <c r="C15" s="60">
        <f>'2КВ'!E25+'3кв'!E25+'4кв'!E25</f>
        <v>15526.59</v>
      </c>
      <c r="D15" s="67"/>
    </row>
    <row r="16" spans="1:5" ht="15.75" x14ac:dyDescent="0.25">
      <c r="A16" s="68"/>
      <c r="B16" s="71" t="s">
        <v>78</v>
      </c>
      <c r="C16" s="60">
        <f>SUM(C18:C18)</f>
        <v>0</v>
      </c>
      <c r="D16" s="67"/>
    </row>
    <row r="17" spans="1:5" ht="15.75" x14ac:dyDescent="0.25">
      <c r="A17" s="68"/>
      <c r="B17" s="71" t="s">
        <v>79</v>
      </c>
      <c r="C17" s="60"/>
      <c r="D17" s="67"/>
    </row>
    <row r="18" spans="1:5" ht="15.75" x14ac:dyDescent="0.25">
      <c r="A18" s="68"/>
      <c r="B18" s="71"/>
      <c r="C18" s="60"/>
      <c r="D18" s="67"/>
    </row>
    <row r="19" spans="1:5" ht="15.75" x14ac:dyDescent="0.25">
      <c r="A19" s="1"/>
      <c r="B19" s="72" t="s">
        <v>80</v>
      </c>
      <c r="C19" s="64">
        <f>SUM(C12:C16)</f>
        <v>181937.81399999998</v>
      </c>
      <c r="D19" s="67"/>
      <c r="E19" s="69"/>
    </row>
    <row r="20" spans="1:5" ht="15.75" x14ac:dyDescent="0.25">
      <c r="A20" s="1"/>
      <c r="B20" s="73" t="s">
        <v>81</v>
      </c>
      <c r="C20" s="64">
        <f>C6+C10-C19</f>
        <v>-63545.423999999985</v>
      </c>
      <c r="D20" s="67"/>
    </row>
    <row r="21" spans="1:5" ht="15.75" x14ac:dyDescent="0.25">
      <c r="A21" s="1"/>
      <c r="B21" s="58"/>
      <c r="C21" s="58"/>
      <c r="D21" s="67"/>
    </row>
    <row r="22" spans="1:5" ht="15.75" x14ac:dyDescent="0.25">
      <c r="A22" s="1"/>
      <c r="B22" s="74" t="s">
        <v>82</v>
      </c>
      <c r="C22" s="74"/>
      <c r="D22" s="67"/>
    </row>
    <row r="23" spans="1:5" ht="15.75" x14ac:dyDescent="0.25">
      <c r="A23" s="1"/>
      <c r="B23" s="74" t="s">
        <v>83</v>
      </c>
      <c r="C23" s="75">
        <v>98469.85</v>
      </c>
      <c r="D23" s="67"/>
    </row>
    <row r="24" spans="1:5" ht="15.75" x14ac:dyDescent="0.25">
      <c r="A24" s="1"/>
      <c r="B24" s="76" t="s">
        <v>84</v>
      </c>
      <c r="C24" s="77">
        <v>119741.6</v>
      </c>
      <c r="D24" s="67"/>
    </row>
    <row r="25" spans="1:5" ht="15.75" x14ac:dyDescent="0.25">
      <c r="A25" s="1"/>
      <c r="B25" s="74" t="s">
        <v>85</v>
      </c>
      <c r="C25" s="75">
        <f>C24-C23</f>
        <v>21271.75</v>
      </c>
      <c r="D25" s="67"/>
    </row>
    <row r="26" spans="1:5" ht="15.75" x14ac:dyDescent="0.25">
      <c r="A26" s="1"/>
      <c r="B26" s="58"/>
      <c r="C26" s="58"/>
      <c r="D26" s="67"/>
    </row>
    <row r="27" spans="1:5" ht="15.75" x14ac:dyDescent="0.25">
      <c r="A27" s="1"/>
      <c r="B27" s="58"/>
      <c r="C27" s="58"/>
      <c r="D27" s="67"/>
    </row>
    <row r="28" spans="1:5" ht="15.75" x14ac:dyDescent="0.25">
      <c r="A28" s="1"/>
      <c r="B28" s="58"/>
      <c r="C28" s="58"/>
      <c r="D28" s="67"/>
    </row>
    <row r="29" spans="1:5" ht="15.75" x14ac:dyDescent="0.25">
      <c r="A29" s="1"/>
      <c r="B29" s="58"/>
      <c r="C29" s="58"/>
      <c r="D29" s="67"/>
    </row>
    <row r="30" spans="1:5" ht="15.75" x14ac:dyDescent="0.25">
      <c r="A30" s="1" t="s">
        <v>86</v>
      </c>
      <c r="B30" s="58" t="s">
        <v>87</v>
      </c>
      <c r="C30" s="58"/>
      <c r="D30" s="67"/>
    </row>
    <row r="31" spans="1:5" ht="15.75" x14ac:dyDescent="0.25">
      <c r="A31" s="1"/>
      <c r="B31" s="58" t="s">
        <v>88</v>
      </c>
      <c r="C31" s="58"/>
      <c r="D31" s="67"/>
    </row>
    <row r="32" spans="1:5" ht="15.75" x14ac:dyDescent="0.25">
      <c r="A32" s="1"/>
      <c r="B32" s="58" t="s">
        <v>89</v>
      </c>
      <c r="C32" s="58"/>
      <c r="D32" s="67"/>
    </row>
    <row r="33" spans="1:4" ht="15.75" x14ac:dyDescent="0.25">
      <c r="A33" s="1"/>
      <c r="B33" s="58"/>
      <c r="C33" s="58"/>
      <c r="D33" s="67"/>
    </row>
    <row r="34" spans="1:4" ht="15.75" x14ac:dyDescent="0.25">
      <c r="A34" s="1"/>
      <c r="B34" s="58"/>
      <c r="C34" s="58"/>
      <c r="D34" s="67"/>
    </row>
    <row r="35" spans="1:4" ht="15.75" x14ac:dyDescent="0.25">
      <c r="A35" s="1"/>
      <c r="B35" s="58" t="s">
        <v>90</v>
      </c>
      <c r="C35" s="58"/>
      <c r="D35" s="67"/>
    </row>
    <row r="36" spans="1:4" ht="15.75" x14ac:dyDescent="0.25">
      <c r="A36" s="1"/>
      <c r="B36" s="58"/>
      <c r="C36" s="58"/>
      <c r="D36" s="67"/>
    </row>
    <row r="37" spans="1:4" ht="15.75" x14ac:dyDescent="0.25">
      <c r="A37" s="1"/>
      <c r="B37" s="58"/>
      <c r="C37" s="58"/>
      <c r="D37" s="67"/>
    </row>
    <row r="38" spans="1:4" ht="15.75" x14ac:dyDescent="0.25">
      <c r="A38" s="1"/>
      <c r="B38" s="58"/>
      <c r="C38" s="58"/>
      <c r="D38" s="67"/>
    </row>
    <row r="39" spans="1:4" ht="15.75" x14ac:dyDescent="0.25">
      <c r="A39" s="1"/>
      <c r="B39" s="58"/>
      <c r="C39" s="58"/>
      <c r="D39" s="67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2024-02-26T08:47:23Z</dcterms:modified>
</cp:coreProperties>
</file>